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-300" windowWidth="14000" windowHeight="7430"/>
  </bookViews>
  <sheets>
    <sheet name="на1.10.19" sheetId="17" r:id="rId1"/>
  </sheets>
  <calcPr calcId="125725"/>
</workbook>
</file>

<file path=xl/calcChain.xml><?xml version="1.0" encoding="utf-8"?>
<calcChain xmlns="http://schemas.openxmlformats.org/spreadsheetml/2006/main">
  <c r="G31" i="17"/>
  <c r="F31"/>
  <c r="F30"/>
  <c r="G29"/>
  <c r="F29"/>
  <c r="D29"/>
  <c r="G28"/>
  <c r="F28"/>
  <c r="D28"/>
  <c r="E27"/>
  <c r="C27"/>
  <c r="B27"/>
  <c r="B6" s="1"/>
  <c r="B32" s="1"/>
  <c r="G26"/>
  <c r="F26"/>
  <c r="D26"/>
  <c r="G25"/>
  <c r="F25"/>
  <c r="G24"/>
  <c r="F24"/>
  <c r="D24"/>
  <c r="G23"/>
  <c r="F23"/>
  <c r="D23"/>
  <c r="G22"/>
  <c r="F22"/>
  <c r="D22"/>
  <c r="G21"/>
  <c r="F21"/>
  <c r="D21"/>
  <c r="G20"/>
  <c r="F20"/>
  <c r="D20"/>
  <c r="G19"/>
  <c r="F19"/>
  <c r="D19"/>
  <c r="G18"/>
  <c r="F18"/>
  <c r="D18"/>
  <c r="E17"/>
  <c r="C17"/>
  <c r="B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E6"/>
  <c r="F27" l="1"/>
  <c r="G27"/>
  <c r="C6"/>
  <c r="C32" s="1"/>
  <c r="F17"/>
  <c r="G17"/>
  <c r="E32"/>
  <c r="D17"/>
  <c r="D27"/>
  <c r="F6" l="1"/>
  <c r="D6"/>
  <c r="G6"/>
  <c r="G32"/>
  <c r="F32"/>
  <c r="D32"/>
</calcChain>
</file>

<file path=xl/sharedStrings.xml><?xml version="1.0" encoding="utf-8"?>
<sst xmlns="http://schemas.openxmlformats.org/spreadsheetml/2006/main" count="37" uniqueCount="37">
  <si>
    <t>АНАЛИЗ</t>
  </si>
  <si>
    <t>Наименование</t>
  </si>
  <si>
    <t>%</t>
  </si>
  <si>
    <t>НАЛОГОВЫЕ И НЕНАЛОГОВЫЕ ДОХОДЫ</t>
  </si>
  <si>
    <t>Налог на доходы физ. лиц</t>
  </si>
  <si>
    <t xml:space="preserve">Налоги по упрощенной системе н/о </t>
  </si>
  <si>
    <t xml:space="preserve">Единый налог на вменен. доход </t>
  </si>
  <si>
    <t>Единый сельхозналог</t>
  </si>
  <si>
    <t>Налог на имущ. физических лиц</t>
  </si>
  <si>
    <t>Налог на имущество организаций</t>
  </si>
  <si>
    <t>Земельный налог</t>
  </si>
  <si>
    <t>Госпошлина</t>
  </si>
  <si>
    <t>Итого налоговые доходы:</t>
  </si>
  <si>
    <t xml:space="preserve">Доходы от аренды   земли </t>
  </si>
  <si>
    <t>Доходы от аренды имущества</t>
  </si>
  <si>
    <t>Плата за негативное воздействие на окружающую среду</t>
  </si>
  <si>
    <t>Доходы от реализации гос.имущества</t>
  </si>
  <si>
    <t>Штрафы, санкции, возмещение ущерба</t>
  </si>
  <si>
    <t>Невыясненные поступления</t>
  </si>
  <si>
    <t>Прочие неналоговые доходы</t>
  </si>
  <si>
    <t>Итого неналоговые доходы:</t>
  </si>
  <si>
    <t>Патентная система</t>
  </si>
  <si>
    <t>Доходы от оказания платных услуг  и компенсац. затрат бюджетов</t>
  </si>
  <si>
    <t>Доходы от уплаты акцизов</t>
  </si>
  <si>
    <t>тыс. рублей</t>
  </si>
  <si>
    <t>отклонение</t>
  </si>
  <si>
    <t>Уточненн. план  на год</t>
  </si>
  <si>
    <t>Безвозмездные перечисления из вышестоящих бюджетов</t>
  </si>
  <si>
    <t>ПРОЧИЕ БЕЗВОЗМЕЗДНЫЕ ПОСТУПЛЕНИЯ</t>
  </si>
  <si>
    <t>Доходы от возврата ост. субсид. и субв.</t>
  </si>
  <si>
    <t>Возврат остатков субсидий и субвенций</t>
  </si>
  <si>
    <t>ВСЕГО доходов консолид. бюджета:</t>
  </si>
  <si>
    <t xml:space="preserve">Прочие дох. от использования имущества </t>
  </si>
  <si>
    <t xml:space="preserve">Исполнен. уточнен. плана, % </t>
  </si>
  <si>
    <r>
      <t xml:space="preserve">Факт. исполнение на </t>
    </r>
    <r>
      <rPr>
        <b/>
        <sz val="12"/>
        <rFont val="Times New Roman"/>
        <family val="1"/>
        <charset val="204"/>
      </rPr>
      <t>01.10.2019</t>
    </r>
  </si>
  <si>
    <r>
      <t xml:space="preserve">Факт. исполнение на  </t>
    </r>
    <r>
      <rPr>
        <b/>
        <i/>
        <sz val="10"/>
        <rFont val="Times New Roman"/>
        <family val="1"/>
        <charset val="204"/>
      </rPr>
      <t>01.10.2018</t>
    </r>
  </si>
  <si>
    <t>исполнения консолидированного бюджета Котельничского района  по доходам на 01.10. 2019год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</si>
</sst>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2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164" fontId="2" fillId="0" borderId="0" xfId="0" applyNumberFormat="1" applyFont="1"/>
    <xf numFmtId="0" fontId="7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164" fontId="6" fillId="2" borderId="4" xfId="0" applyNumberFormat="1" applyFont="1" applyFill="1" applyBorder="1"/>
    <xf numFmtId="0" fontId="6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165" fontId="8" fillId="6" borderId="4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4" fillId="0" borderId="0" xfId="0" applyFont="1"/>
    <xf numFmtId="164" fontId="8" fillId="6" borderId="4" xfId="0" applyNumberFormat="1" applyFont="1" applyFill="1" applyBorder="1"/>
    <xf numFmtId="0" fontId="13" fillId="2" borderId="3" xfId="0" applyFont="1" applyFill="1" applyBorder="1" applyAlignment="1">
      <alignment wrapText="1"/>
    </xf>
    <xf numFmtId="0" fontId="14" fillId="2" borderId="4" xfId="0" applyFont="1" applyFill="1" applyBorder="1"/>
    <xf numFmtId="164" fontId="14" fillId="2" borderId="4" xfId="0" applyNumberFormat="1" applyFont="1" applyFill="1" applyBorder="1"/>
    <xf numFmtId="164" fontId="15" fillId="2" borderId="3" xfId="0" applyNumberFormat="1" applyFont="1" applyFill="1" applyBorder="1"/>
    <xf numFmtId="0" fontId="16" fillId="5" borderId="4" xfId="0" applyFont="1" applyFill="1" applyBorder="1"/>
    <xf numFmtId="164" fontId="16" fillId="5" borderId="3" xfId="0" applyNumberFormat="1" applyFont="1" applyFill="1" applyBorder="1"/>
    <xf numFmtId="0" fontId="4" fillId="0" borderId="4" xfId="2" applyFont="1" applyBorder="1"/>
    <xf numFmtId="164" fontId="4" fillId="0" borderId="3" xfId="2" applyNumberFormat="1" applyFont="1" applyBorder="1"/>
    <xf numFmtId="164" fontId="15" fillId="0" borderId="3" xfId="0" applyNumberFormat="1" applyFont="1" applyBorder="1"/>
    <xf numFmtId="164" fontId="17" fillId="6" borderId="3" xfId="0" applyNumberFormat="1" applyFont="1" applyFill="1" applyBorder="1"/>
    <xf numFmtId="164" fontId="15" fillId="3" borderId="3" xfId="0" applyNumberFormat="1" applyFont="1" applyFill="1" applyBorder="1"/>
    <xf numFmtId="164" fontId="18" fillId="5" borderId="3" xfId="0" applyNumberFormat="1" applyFont="1" applyFill="1" applyBorder="1"/>
    <xf numFmtId="0" fontId="9" fillId="0" borderId="3" xfId="1" applyBorder="1" applyAlignment="1">
      <alignment wrapText="1"/>
    </xf>
    <xf numFmtId="164" fontId="15" fillId="5" borderId="3" xfId="0" applyNumberFormat="1" applyFont="1" applyFill="1" applyBorder="1"/>
    <xf numFmtId="164" fontId="4" fillId="0" borderId="4" xfId="2" applyNumberFormat="1" applyFont="1" applyBorder="1"/>
    <xf numFmtId="165" fontId="4" fillId="0" borderId="3" xfId="2" applyNumberFormat="1" applyFont="1" applyFill="1" applyBorder="1" applyAlignment="1">
      <alignment horizontal="right" wrapText="1"/>
    </xf>
    <xf numFmtId="165" fontId="4" fillId="0" borderId="4" xfId="2" applyNumberFormat="1" applyFont="1" applyFill="1" applyBorder="1" applyAlignment="1">
      <alignment horizontal="right" wrapText="1"/>
    </xf>
    <xf numFmtId="165" fontId="4" fillId="0" borderId="4" xfId="2" applyNumberFormat="1" applyFont="1" applyBorder="1" applyAlignment="1">
      <alignment horizontal="right" wrapText="1"/>
    </xf>
    <xf numFmtId="164" fontId="18" fillId="5" borderId="4" xfId="0" applyNumberFormat="1" applyFont="1" applyFill="1" applyBorder="1"/>
    <xf numFmtId="164" fontId="17" fillId="5" borderId="3" xfId="0" applyNumberFormat="1" applyFont="1" applyFill="1" applyBorder="1"/>
    <xf numFmtId="164" fontId="18" fillId="2" borderId="4" xfId="0" applyNumberFormat="1" applyFont="1" applyFill="1" applyBorder="1"/>
    <xf numFmtId="0" fontId="8" fillId="6" borderId="3" xfId="0" applyFont="1" applyFill="1" applyBorder="1"/>
    <xf numFmtId="164" fontId="8" fillId="6" borderId="3" xfId="0" applyNumberFormat="1" applyFont="1" applyFill="1" applyBorder="1"/>
    <xf numFmtId="2" fontId="6" fillId="2" borderId="4" xfId="0" applyNumberFormat="1" applyFont="1" applyFill="1" applyBorder="1"/>
    <xf numFmtId="165" fontId="8" fillId="6" borderId="3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right"/>
    </xf>
  </cellXfs>
  <cellStyles count="3">
    <cellStyle name="Заголовок 4" xfId="1" builtinId="19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workbookViewId="0">
      <selection activeCell="A37" sqref="A37"/>
    </sheetView>
  </sheetViews>
  <sheetFormatPr defaultColWidth="9.1796875" defaultRowHeight="16.5"/>
  <cols>
    <col min="1" max="1" width="51.08984375" style="1" customWidth="1"/>
    <col min="2" max="2" width="13.26953125" style="1" customWidth="1"/>
    <col min="3" max="3" width="14.1796875" style="1" customWidth="1"/>
    <col min="4" max="4" width="11.26953125" style="1" customWidth="1"/>
    <col min="5" max="5" width="14.08984375" style="2" customWidth="1"/>
    <col min="6" max="6" width="11.54296875" style="1" customWidth="1"/>
    <col min="7" max="7" width="9.08984375" style="1" customWidth="1"/>
    <col min="8" max="16384" width="9.1796875" style="1"/>
  </cols>
  <sheetData>
    <row r="1" spans="1:7" ht="17.5">
      <c r="A1" s="46" t="s">
        <v>0</v>
      </c>
      <c r="B1" s="46"/>
      <c r="C1" s="46"/>
      <c r="D1" s="46"/>
      <c r="E1" s="46"/>
      <c r="F1" s="46"/>
      <c r="G1" s="46"/>
    </row>
    <row r="2" spans="1:7">
      <c r="A2" s="47" t="s">
        <v>36</v>
      </c>
      <c r="B2" s="47"/>
      <c r="C2" s="47"/>
      <c r="D2" s="47"/>
      <c r="E2" s="47"/>
      <c r="F2" s="47"/>
      <c r="G2" s="47"/>
    </row>
    <row r="3" spans="1:7">
      <c r="E3" s="48" t="s">
        <v>24</v>
      </c>
      <c r="F3" s="48"/>
      <c r="G3" s="48"/>
    </row>
    <row r="4" spans="1:7">
      <c r="A4" s="41" t="s">
        <v>1</v>
      </c>
      <c r="B4" s="43"/>
      <c r="C4" s="43"/>
      <c r="D4" s="43"/>
      <c r="E4" s="44"/>
      <c r="F4" s="44"/>
      <c r="G4" s="45"/>
    </row>
    <row r="5" spans="1:7" ht="46.5">
      <c r="A5" s="42"/>
      <c r="B5" s="8" t="s">
        <v>26</v>
      </c>
      <c r="C5" s="8" t="s">
        <v>34</v>
      </c>
      <c r="D5" s="8" t="s">
        <v>33</v>
      </c>
      <c r="E5" s="6" t="s">
        <v>35</v>
      </c>
      <c r="F5" s="6" t="s">
        <v>25</v>
      </c>
      <c r="G5" s="6" t="s">
        <v>2</v>
      </c>
    </row>
    <row r="6" spans="1:7" s="2" customFormat="1">
      <c r="A6" s="16" t="s">
        <v>3</v>
      </c>
      <c r="B6" s="18">
        <f>B17+B27</f>
        <v>95642.45</v>
      </c>
      <c r="C6" s="18">
        <f>C17+C27</f>
        <v>68229.149999999994</v>
      </c>
      <c r="D6" s="19">
        <f t="shared" ref="D6:D24" si="0">(C6/B6)*100</f>
        <v>71.337727128487387</v>
      </c>
      <c r="E6" s="34">
        <f>E17+E27</f>
        <v>72376.069999999992</v>
      </c>
      <c r="F6" s="20">
        <f>F17+F27</f>
        <v>-4146.9199999999873</v>
      </c>
      <c r="G6" s="21">
        <f>C6/E6*100</f>
        <v>94.270316141785543</v>
      </c>
    </row>
    <row r="7" spans="1:7">
      <c r="A7" s="3" t="s">
        <v>4</v>
      </c>
      <c r="B7" s="30">
        <v>25451.65</v>
      </c>
      <c r="C7" s="23">
        <v>18950.849999999999</v>
      </c>
      <c r="D7" s="24">
        <f t="shared" si="0"/>
        <v>74.458237481656383</v>
      </c>
      <c r="E7" s="38">
        <v>18324.53</v>
      </c>
      <c r="F7" s="25">
        <f>C7-E7</f>
        <v>626.31999999999971</v>
      </c>
      <c r="G7" s="25">
        <f>C7/E7*100</f>
        <v>103.41793213795934</v>
      </c>
    </row>
    <row r="8" spans="1:7">
      <c r="A8" s="3" t="s">
        <v>23</v>
      </c>
      <c r="B8" s="22">
        <v>8183.8</v>
      </c>
      <c r="C8" s="23">
        <v>7495.21</v>
      </c>
      <c r="D8" s="24">
        <f t="shared" si="0"/>
        <v>91.585938072777935</v>
      </c>
      <c r="E8" s="37">
        <v>6391</v>
      </c>
      <c r="F8" s="25">
        <f>C8-E8</f>
        <v>1104.21</v>
      </c>
      <c r="G8" s="25">
        <f>C8/E8*100</f>
        <v>117.27757784384289</v>
      </c>
    </row>
    <row r="9" spans="1:7">
      <c r="A9" s="3" t="s">
        <v>5</v>
      </c>
      <c r="B9" s="22">
        <v>24411</v>
      </c>
      <c r="C9" s="23">
        <v>13071.74</v>
      </c>
      <c r="D9" s="24">
        <f t="shared" si="0"/>
        <v>53.548564171889723</v>
      </c>
      <c r="E9" s="37">
        <v>18177.5</v>
      </c>
      <c r="F9" s="25">
        <f>C9-E9</f>
        <v>-5105.76</v>
      </c>
      <c r="G9" s="25">
        <f>C9/E9*100</f>
        <v>71.911649016641448</v>
      </c>
    </row>
    <row r="10" spans="1:7">
      <c r="A10" s="3" t="s">
        <v>6</v>
      </c>
      <c r="B10" s="22">
        <v>2100</v>
      </c>
      <c r="C10" s="23">
        <v>1267.81</v>
      </c>
      <c r="D10" s="24">
        <f t="shared" si="0"/>
        <v>60.371904761904759</v>
      </c>
      <c r="E10" s="38">
        <v>1755.34</v>
      </c>
      <c r="F10" s="25">
        <f>C10-E10</f>
        <v>-487.53</v>
      </c>
      <c r="G10" s="25">
        <f>C10/E10*100</f>
        <v>72.225893559082564</v>
      </c>
    </row>
    <row r="11" spans="1:7">
      <c r="A11" s="3" t="s">
        <v>7</v>
      </c>
      <c r="B11" s="22">
        <v>574.20000000000005</v>
      </c>
      <c r="C11" s="23">
        <v>328.94</v>
      </c>
      <c r="D11" s="24">
        <f t="shared" si="0"/>
        <v>57.286659700452802</v>
      </c>
      <c r="E11" s="37">
        <v>491.6</v>
      </c>
      <c r="F11" s="25">
        <f>C11-E11</f>
        <v>-162.66000000000003</v>
      </c>
      <c r="G11" s="25">
        <f>C11/E11*100</f>
        <v>66.912123677786823</v>
      </c>
    </row>
    <row r="12" spans="1:7">
      <c r="A12" s="3" t="s">
        <v>21</v>
      </c>
      <c r="B12" s="22">
        <v>70.2</v>
      </c>
      <c r="C12" s="23">
        <v>159.22999999999999</v>
      </c>
      <c r="D12" s="24">
        <f>(C12/B12)*100</f>
        <v>226.82336182336181</v>
      </c>
      <c r="E12" s="37">
        <v>35.700000000000003</v>
      </c>
      <c r="F12" s="25">
        <f>C12-E12</f>
        <v>123.52999999999999</v>
      </c>
      <c r="G12" s="25">
        <f>C12/E12*100</f>
        <v>446.02240896358535</v>
      </c>
    </row>
    <row r="13" spans="1:7">
      <c r="A13" s="3" t="s">
        <v>8</v>
      </c>
      <c r="B13" s="22">
        <v>1867.8</v>
      </c>
      <c r="C13" s="23">
        <v>701.49</v>
      </c>
      <c r="D13" s="24">
        <f t="shared" si="0"/>
        <v>37.55701895277867</v>
      </c>
      <c r="E13" s="37">
        <v>672.9</v>
      </c>
      <c r="F13" s="25">
        <f>C13-E13</f>
        <v>28.590000000000032</v>
      </c>
      <c r="G13" s="25">
        <f>C13/E13*100</f>
        <v>104.24877396344183</v>
      </c>
    </row>
    <row r="14" spans="1:7">
      <c r="A14" s="3" t="s">
        <v>9</v>
      </c>
      <c r="B14" s="22">
        <v>6075.2</v>
      </c>
      <c r="C14" s="23">
        <v>4822.8999999999996</v>
      </c>
      <c r="D14" s="24">
        <f t="shared" si="0"/>
        <v>79.38668685804582</v>
      </c>
      <c r="E14" s="37">
        <v>4810.3</v>
      </c>
      <c r="F14" s="25">
        <f>C14-E14</f>
        <v>12.599999999999454</v>
      </c>
      <c r="G14" s="25">
        <f>C14/E14*100</f>
        <v>100.26193792486954</v>
      </c>
    </row>
    <row r="15" spans="1:7">
      <c r="A15" s="3" t="s">
        <v>10</v>
      </c>
      <c r="B15" s="30">
        <v>3071.45</v>
      </c>
      <c r="C15" s="23">
        <v>1989.43</v>
      </c>
      <c r="D15" s="24">
        <f t="shared" si="0"/>
        <v>64.77168763938856</v>
      </c>
      <c r="E15" s="37">
        <v>2147.5</v>
      </c>
      <c r="F15" s="25">
        <f>C15-E15</f>
        <v>-158.06999999999994</v>
      </c>
      <c r="G15" s="25">
        <f>C15/E15*100</f>
        <v>92.63934807916182</v>
      </c>
    </row>
    <row r="16" spans="1:7">
      <c r="A16" s="3" t="s">
        <v>11</v>
      </c>
      <c r="B16" s="22">
        <v>115.7</v>
      </c>
      <c r="C16" s="23">
        <v>79.400000000000006</v>
      </c>
      <c r="D16" s="24">
        <f t="shared" si="0"/>
        <v>68.625756266205713</v>
      </c>
      <c r="E16" s="37">
        <v>121.2</v>
      </c>
      <c r="F16" s="25">
        <f>C16-E16</f>
        <v>-41.8</v>
      </c>
      <c r="G16" s="25">
        <f>C16/E16*100</f>
        <v>65.511551155115512</v>
      </c>
    </row>
    <row r="17" spans="1:7">
      <c r="A17" s="4" t="s">
        <v>12</v>
      </c>
      <c r="B17" s="17">
        <f>SUM(B7:B16)</f>
        <v>71921</v>
      </c>
      <c r="C17" s="18">
        <f>SUM(C7:C16)</f>
        <v>48867</v>
      </c>
      <c r="D17" s="26">
        <f t="shared" si="0"/>
        <v>67.945384519125156</v>
      </c>
      <c r="E17" s="36">
        <f>SUM(E7:E16)</f>
        <v>52927.569999999992</v>
      </c>
      <c r="F17" s="27">
        <f>C17-E17</f>
        <v>-4060.5699999999924</v>
      </c>
      <c r="G17" s="27">
        <f>C17/E17*100</f>
        <v>92.328062671307237</v>
      </c>
    </row>
    <row r="18" spans="1:7">
      <c r="A18" s="3" t="s">
        <v>13</v>
      </c>
      <c r="B18" s="22">
        <v>2042.1</v>
      </c>
      <c r="C18" s="23">
        <v>1449.67</v>
      </c>
      <c r="D18" s="24">
        <f t="shared" si="0"/>
        <v>70.989177807159294</v>
      </c>
      <c r="E18" s="37">
        <v>1522</v>
      </c>
      <c r="F18" s="25">
        <f>C18-E18</f>
        <v>-72.329999999999927</v>
      </c>
      <c r="G18" s="25">
        <f>C18/E18*100</f>
        <v>95.247700394218143</v>
      </c>
    </row>
    <row r="19" spans="1:7">
      <c r="A19" s="3" t="s">
        <v>14</v>
      </c>
      <c r="B19" s="22">
        <v>1667.6</v>
      </c>
      <c r="C19" s="23">
        <v>1277.49</v>
      </c>
      <c r="D19" s="24">
        <f t="shared" si="0"/>
        <v>76.606500359798517</v>
      </c>
      <c r="E19" s="37">
        <v>1313.5</v>
      </c>
      <c r="F19" s="25">
        <f>C19-E19</f>
        <v>-36.009999999999991</v>
      </c>
      <c r="G19" s="25">
        <f>C19/E19*100</f>
        <v>97.258469737342978</v>
      </c>
    </row>
    <row r="20" spans="1:7" ht="17.5" customHeight="1">
      <c r="A20" s="3" t="s">
        <v>32</v>
      </c>
      <c r="B20" s="22">
        <v>1255.2</v>
      </c>
      <c r="C20" s="23">
        <v>968.61</v>
      </c>
      <c r="D20" s="24">
        <f t="shared" si="0"/>
        <v>77.167782026768634</v>
      </c>
      <c r="E20" s="37">
        <v>869.4</v>
      </c>
      <c r="F20" s="25">
        <f>C20-E20</f>
        <v>99.210000000000036</v>
      </c>
      <c r="G20" s="25">
        <f>C20/E20*100</f>
        <v>111.41131815044858</v>
      </c>
    </row>
    <row r="21" spans="1:7" ht="31">
      <c r="A21" s="3" t="s">
        <v>15</v>
      </c>
      <c r="B21" s="22">
        <v>195.5</v>
      </c>
      <c r="C21" s="23">
        <v>326.49</v>
      </c>
      <c r="D21" s="24">
        <f t="shared" si="0"/>
        <v>167.00255754475702</v>
      </c>
      <c r="E21" s="37">
        <v>103.3</v>
      </c>
      <c r="F21" s="25">
        <f>C21-E21</f>
        <v>223.19</v>
      </c>
      <c r="G21" s="25">
        <f>C21/E21*100</f>
        <v>316.06001936108424</v>
      </c>
    </row>
    <row r="22" spans="1:7" ht="26" customHeight="1">
      <c r="A22" s="28" t="s">
        <v>22</v>
      </c>
      <c r="B22" s="30">
        <v>17338.25</v>
      </c>
      <c r="C22" s="23">
        <v>12605.34</v>
      </c>
      <c r="D22" s="24">
        <f t="shared" si="0"/>
        <v>72.70249304283881</v>
      </c>
      <c r="E22" s="37">
        <v>11236.2</v>
      </c>
      <c r="F22" s="25">
        <f>C22-E22</f>
        <v>1369.1399999999994</v>
      </c>
      <c r="G22" s="25">
        <f>C22/E22*100</f>
        <v>112.18508036524804</v>
      </c>
    </row>
    <row r="23" spans="1:7">
      <c r="A23" s="3" t="s">
        <v>16</v>
      </c>
      <c r="B23" s="22">
        <v>360</v>
      </c>
      <c r="C23" s="23">
        <v>472.99</v>
      </c>
      <c r="D23" s="24">
        <f t="shared" si="0"/>
        <v>131.38611111111112</v>
      </c>
      <c r="E23" s="37">
        <v>477.8</v>
      </c>
      <c r="F23" s="25">
        <f>C23-E23</f>
        <v>-4.8100000000000023</v>
      </c>
      <c r="G23" s="25">
        <f>C23/E23*100</f>
        <v>98.993302637086643</v>
      </c>
    </row>
    <row r="24" spans="1:7">
      <c r="A24" s="3" t="s">
        <v>17</v>
      </c>
      <c r="B24" s="22">
        <v>260.60000000000002</v>
      </c>
      <c r="C24" s="23">
        <v>1896.49</v>
      </c>
      <c r="D24" s="24">
        <f t="shared" si="0"/>
        <v>727.73983115886404</v>
      </c>
      <c r="E24" s="38">
        <v>3269.6</v>
      </c>
      <c r="F24" s="25">
        <f>C24-E24</f>
        <v>-1373.11</v>
      </c>
      <c r="G24" s="25">
        <f>C24/E24*100</f>
        <v>58.003731343283583</v>
      </c>
    </row>
    <row r="25" spans="1:7">
      <c r="A25" s="3" t="s">
        <v>18</v>
      </c>
      <c r="B25" s="22">
        <v>0</v>
      </c>
      <c r="C25" s="23">
        <v>12.37</v>
      </c>
      <c r="D25" s="24"/>
      <c r="E25" s="37">
        <v>30.6</v>
      </c>
      <c r="F25" s="25">
        <f>C25-E25</f>
        <v>-18.230000000000004</v>
      </c>
      <c r="G25" s="25">
        <f>C25/E25*100</f>
        <v>40.424836601307184</v>
      </c>
    </row>
    <row r="26" spans="1:7">
      <c r="A26" s="3" t="s">
        <v>19</v>
      </c>
      <c r="B26" s="22">
        <v>602.20000000000005</v>
      </c>
      <c r="C26" s="23">
        <v>352.7</v>
      </c>
      <c r="D26" s="24">
        <f t="shared" ref="D26:D32" si="1">(C26/B26)*100</f>
        <v>58.568581866489531</v>
      </c>
      <c r="E26" s="37">
        <v>626.1</v>
      </c>
      <c r="F26" s="25">
        <f>C26-E26</f>
        <v>-273.40000000000003</v>
      </c>
      <c r="G26" s="25">
        <f>C26/E26*100</f>
        <v>56.332854176649093</v>
      </c>
    </row>
    <row r="27" spans="1:7">
      <c r="A27" s="4" t="s">
        <v>20</v>
      </c>
      <c r="B27" s="39">
        <f>SUM(B18:B26)</f>
        <v>23721.45</v>
      </c>
      <c r="C27" s="9">
        <f>SUM(C18:C26)</f>
        <v>19362.150000000001</v>
      </c>
      <c r="D27" s="29">
        <f t="shared" si="1"/>
        <v>81.622961496873089</v>
      </c>
      <c r="E27" s="9">
        <f>SUM(E18:E26)</f>
        <v>19448.499999999996</v>
      </c>
      <c r="F27" s="27">
        <f>C27-E27</f>
        <v>-86.349999999994907</v>
      </c>
      <c r="G27" s="27">
        <f>C27/E27*100</f>
        <v>99.556006889991551</v>
      </c>
    </row>
    <row r="28" spans="1:7" ht="30.5">
      <c r="A28" s="10" t="s">
        <v>27</v>
      </c>
      <c r="B28" s="30">
        <v>321020.09999999998</v>
      </c>
      <c r="C28" s="31">
        <v>225740.97</v>
      </c>
      <c r="D28" s="24">
        <f t="shared" si="1"/>
        <v>70.319886511779174</v>
      </c>
      <c r="E28" s="40">
        <v>211658.73</v>
      </c>
      <c r="F28" s="25">
        <f>C28-E28</f>
        <v>14082.239999999991</v>
      </c>
      <c r="G28" s="25">
        <f>C28/E28*100</f>
        <v>106.65327624331866</v>
      </c>
    </row>
    <row r="29" spans="1:7">
      <c r="A29" s="11" t="s">
        <v>28</v>
      </c>
      <c r="B29" s="30">
        <v>3517.96</v>
      </c>
      <c r="C29" s="32">
        <v>3520.63</v>
      </c>
      <c r="D29" s="24">
        <f t="shared" si="1"/>
        <v>100.07589625805863</v>
      </c>
      <c r="E29" s="12">
        <v>211</v>
      </c>
      <c r="F29" s="25">
        <f>C29-E29</f>
        <v>3309.63</v>
      </c>
      <c r="G29" s="25">
        <f>C29/E29*100</f>
        <v>1668.5450236966826</v>
      </c>
    </row>
    <row r="30" spans="1:7">
      <c r="A30" s="3" t="s">
        <v>29</v>
      </c>
      <c r="B30" s="33">
        <v>0</v>
      </c>
      <c r="C30" s="30"/>
      <c r="D30" s="24"/>
      <c r="E30" s="15">
        <v>0</v>
      </c>
      <c r="F30" s="25">
        <f>C30-E30</f>
        <v>0</v>
      </c>
      <c r="G30" s="25"/>
    </row>
    <row r="31" spans="1:7">
      <c r="A31" s="3" t="s">
        <v>30</v>
      </c>
      <c r="B31" s="33">
        <v>-357.1</v>
      </c>
      <c r="C31" s="30">
        <v>-356.36</v>
      </c>
      <c r="D31" s="24"/>
      <c r="E31" s="15">
        <v>-35.286000000000001</v>
      </c>
      <c r="F31" s="25">
        <f>C31-E31</f>
        <v>-321.07400000000001</v>
      </c>
      <c r="G31" s="25">
        <f>C31/E31*100</f>
        <v>1009.9189480247123</v>
      </c>
    </row>
    <row r="32" spans="1:7">
      <c r="A32" s="13" t="s">
        <v>31</v>
      </c>
      <c r="B32" s="18">
        <f>B6+B28+B29+B30+B31</f>
        <v>419823.41000000003</v>
      </c>
      <c r="C32" s="18">
        <f>C6+C28+C29+C30+C31</f>
        <v>297134.39</v>
      </c>
      <c r="D32" s="29">
        <f t="shared" si="1"/>
        <v>70.776041288407427</v>
      </c>
      <c r="E32" s="34">
        <f>E6+E28+E29+E30+E31</f>
        <v>284210.51399999997</v>
      </c>
      <c r="F32" s="35">
        <f>C32-E32</f>
        <v>12923.876000000047</v>
      </c>
      <c r="G32" s="35">
        <f>C32/E32*100</f>
        <v>104.54728990075294</v>
      </c>
    </row>
    <row r="33" spans="1:4">
      <c r="A33" s="14"/>
    </row>
    <row r="35" spans="1:4">
      <c r="A35" s="7"/>
    </row>
    <row r="36" spans="1:4">
      <c r="D36" s="5"/>
    </row>
  </sheetData>
  <mergeCells count="6">
    <mergeCell ref="A4:A5"/>
    <mergeCell ref="B4:D4"/>
    <mergeCell ref="E4:G4"/>
    <mergeCell ref="A1:G1"/>
    <mergeCell ref="A2:G2"/>
    <mergeCell ref="E3:G3"/>
  </mergeCells>
  <pageMargins left="0.31496062992125984" right="0.31496062992125984" top="0.94488188976377963" bottom="0.15748031496062992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на1.10.19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1</cp:lastModifiedBy>
  <cp:lastPrinted>2019-07-15T10:19:37Z</cp:lastPrinted>
  <dcterms:created xsi:type="dcterms:W3CDTF">2011-02-03T07:56:58Z</dcterms:created>
  <dcterms:modified xsi:type="dcterms:W3CDTF">2019-10-09T13:30:35Z</dcterms:modified>
</cp:coreProperties>
</file>